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<sst xmlns="http://schemas.openxmlformats.org/spreadsheetml/2006/main" count="217" uniqueCount="85">
  <si>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</si>
  <si>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</si>
  <si>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</si>
  <si>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</si>
  <si>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</si>
  <si>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</si>
  <si>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</si>
  <si>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</si>
  <si>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</si>
  <si>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</si>
  <si>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</si>
  <si>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</si>
  <si>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</si>
  <si>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</si>
  <si>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</si>
  <si>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</si>
  <si>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</si>
  <si>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</si>
  <si>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</si>
  <si>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</si>
  <si>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</si>
  <si>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</si>
  <si>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</si>
  <si>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</si>
  <si>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</si>
  <si>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</si>
  <si>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</si>
  <si>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</si>
  <si>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</si>
  <si>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</si>
  <si>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</si>
  <si>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</si>
  <si>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</si>
  <si>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Sp.</t>
  </si>
  <si>
    <t>x</t>
  </si>
  <si>
    <t>V. Platzierungen</t>
  </si>
  <si>
    <t>Verlierer Spiel 13</t>
  </si>
  <si>
    <t>Verlierer Spiel 14</t>
  </si>
  <si>
    <t>Sieger Spiel 13</t>
  </si>
  <si>
    <t>Sieger Spiel 14</t>
  </si>
  <si>
    <t>3. Gruppe A</t>
  </si>
  <si>
    <t>4. Gruppe B</t>
  </si>
  <si>
    <t>3. Gruppe B</t>
  </si>
  <si>
    <t>4. Gruppe A</t>
  </si>
  <si>
    <t>LOGO</t>
  </si>
  <si>
    <t>Verlierer Spiel 15</t>
  </si>
  <si>
    <t>Verlierer Spiel 16</t>
  </si>
  <si>
    <t>Sieger Spiel 15</t>
  </si>
  <si>
    <t>Sieger Spiel 16</t>
  </si>
  <si>
    <t>MTV Treubund Lüneburg</t>
  </si>
  <si>
    <t>A-Finale</t>
  </si>
  <si>
    <t>B-Finale</t>
  </si>
  <si>
    <t>A-Finale Spiel um Platz 3 und 4</t>
  </si>
  <si>
    <t>B-Finale Spiel um Platz 3 und 4</t>
  </si>
  <si>
    <t>A1.</t>
  </si>
  <si>
    <t>A2.</t>
  </si>
  <si>
    <t>A3.</t>
  </si>
  <si>
    <t>A4.</t>
  </si>
  <si>
    <t>B1.</t>
  </si>
  <si>
    <t>B2.</t>
  </si>
  <si>
    <t>B3.</t>
  </si>
  <si>
    <t>B4.</t>
  </si>
  <si>
    <t>B-Finale 1. Halbfinale</t>
  </si>
  <si>
    <t>B-Finale 2. Halbfinale</t>
  </si>
  <si>
    <t>A-Finale 1. Halbfinale</t>
  </si>
  <si>
    <t>A-Finale 2. Halbfinale</t>
  </si>
  <si>
    <t>Sportpark Kreideberg</t>
  </si>
  <si>
    <t xml:space="preserve"> </t>
  </si>
  <si>
    <t>VGH Kick-Off für U17-Mannschaften</t>
  </si>
  <si>
    <t>Samstag</t>
  </si>
  <si>
    <t>m</t>
  </si>
  <si>
    <t>a</t>
  </si>
  <si>
    <t>12.00</t>
  </si>
  <si>
    <t>MTV Treubund U17</t>
  </si>
  <si>
    <t>FC Mecklenburg Schwerin</t>
  </si>
  <si>
    <t>JFV Ahlerstedt/O/H</t>
  </si>
  <si>
    <t>HSC Hannover</t>
  </si>
  <si>
    <t>MTV Treubund U16</t>
  </si>
  <si>
    <t>TSV Havelse</t>
  </si>
  <si>
    <t>VfL Lüneburg</t>
  </si>
  <si>
    <t>Niendorfer TSV</t>
  </si>
  <si>
    <t>MTV Treubund U 17</t>
  </si>
  <si>
    <t>VFL Lüneburg</t>
  </si>
  <si>
    <t>MTV Treubund U 16</t>
  </si>
  <si>
    <t>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</si>
</sst>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Fill="1" applyBorder="1" applyAlignment="1">
      <alignment horizont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2" fillId="34" borderId="4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66675</xdr:rowOff>
    </xdr:from>
    <xdr:to>
      <xdr:col>54</xdr:col>
      <xdr:colOff>47625</xdr:colOff>
      <xdr:row>9</xdr:row>
      <xdr:rowOff>19050</xdr:rowOff>
    </xdr:to>
    <xdr:pic>
      <xdr:nvPicPr>
        <xdr:cNvPr id="1" name="Picture 6" descr="C:\Dokumente und Einstellungen\Frehse\Eigene Dateien\Eigene Bilder\MTV_Treub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6675"/>
          <a:ext cx="14478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40" zoomScaleNormal="140" workbookViewId="0" topLeftCell="A89">
      <selection activeCell="BB86" sqref="BB86:BC86"/>
    </sheetView>
  </sheetViews>
  <sheetFormatPr defaultColWidth="1.7109375" defaultRowHeight="12.75"/>
  <cols>
    <col min="1" max="11" width="1.7109375" style="0" customWidth="1"/>
    <col min="12" max="12" width="2.28125" style="0" customWidth="1"/>
    <col min="13" max="55" width="1.7109375" style="0" customWidth="1"/>
    <col min="56" max="56" width="1.7109375" style="47" customWidth="1"/>
    <col min="57" max="57" width="1.7109375" style="14" customWidth="1"/>
    <col min="58" max="58" width="2.42187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15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/>
      <c r="AR3"/>
      <c r="AS3"/>
      <c r="AT3" s="84"/>
      <c r="AU3" s="85"/>
      <c r="AV3" s="85"/>
      <c r="AW3" s="85" t="s">
        <v>44</v>
      </c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15">
      <c r="A4" s="114" t="s">
        <v>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16" s="2" customFormat="1" ht="6" customHeight="1">
      <c r="A5" s="2" t="s">
        <v>67</v>
      </c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1:116" s="2" customFormat="1" ht="15.75">
      <c r="K6" s="2" t="s">
        <v>71</v>
      </c>
      <c r="L6" s="3" t="s">
        <v>70</v>
      </c>
      <c r="M6" s="169" t="s">
        <v>69</v>
      </c>
      <c r="N6" s="170"/>
      <c r="O6" s="170"/>
      <c r="P6" s="170"/>
      <c r="Q6" s="170"/>
      <c r="R6" s="170"/>
      <c r="S6" s="170"/>
      <c r="T6" s="170"/>
      <c r="U6" s="2" t="s">
        <v>0</v>
      </c>
      <c r="Y6" s="171">
        <v>42371</v>
      </c>
      <c r="Z6" s="171"/>
      <c r="AA6" s="171"/>
      <c r="AB6" s="171"/>
      <c r="AC6" s="171"/>
      <c r="AD6" s="171"/>
      <c r="AE6" s="171"/>
      <c r="AF6" s="171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6" t="s">
        <v>66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1</v>
      </c>
      <c r="H10" s="179">
        <v>0.4583333333333333</v>
      </c>
      <c r="I10" s="179"/>
      <c r="J10" s="179"/>
      <c r="K10" s="179"/>
      <c r="L10" s="179"/>
      <c r="M10" s="32" t="s">
        <v>2</v>
      </c>
      <c r="T10" s="31" t="s">
        <v>3</v>
      </c>
      <c r="U10" s="225">
        <v>1</v>
      </c>
      <c r="V10" s="225"/>
      <c r="W10" s="90" t="s">
        <v>34</v>
      </c>
      <c r="X10" s="177" t="s">
        <v>72</v>
      </c>
      <c r="Y10" s="178"/>
      <c r="Z10" s="178"/>
      <c r="AA10" s="178"/>
      <c r="AB10" s="178"/>
      <c r="AC10" s="32" t="s">
        <v>4</v>
      </c>
      <c r="AK10" s="31" t="s">
        <v>5</v>
      </c>
      <c r="AL10" s="178">
        <v>0.0006944444444444445</v>
      </c>
      <c r="AM10" s="178"/>
      <c r="AN10" s="178"/>
      <c r="AO10" s="178"/>
      <c r="AP10" s="178"/>
      <c r="AQ10" s="32" t="s">
        <v>4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6</v>
      </c>
    </row>
    <row r="14" ht="6" customHeight="1" thickBot="1"/>
    <row r="15" spans="2:55" ht="16.5" thickBot="1">
      <c r="B15" s="172" t="s">
        <v>11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4"/>
      <c r="Z15" s="175"/>
      <c r="AE15" s="172" t="s">
        <v>12</v>
      </c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4"/>
      <c r="BC15" s="175"/>
    </row>
    <row r="16" spans="2:55" ht="15">
      <c r="B16" s="157" t="s">
        <v>7</v>
      </c>
      <c r="C16" s="158"/>
      <c r="D16" s="159" t="s">
        <v>73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1"/>
      <c r="Z16" s="162"/>
      <c r="AE16" s="157" t="s">
        <v>7</v>
      </c>
      <c r="AF16" s="158"/>
      <c r="AG16" s="159" t="s">
        <v>77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/>
      <c r="BC16" s="162"/>
    </row>
    <row r="17" spans="2:55" ht="15">
      <c r="B17" s="157" t="s">
        <v>8</v>
      </c>
      <c r="C17" s="158"/>
      <c r="D17" s="159" t="s">
        <v>74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162"/>
      <c r="AE17" s="157" t="s">
        <v>8</v>
      </c>
      <c r="AF17" s="158"/>
      <c r="AG17" s="159" t="s">
        <v>78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  <c r="BC17" s="162"/>
    </row>
    <row r="18" spans="2:55" ht="15">
      <c r="B18" s="157" t="s">
        <v>9</v>
      </c>
      <c r="C18" s="158"/>
      <c r="D18" s="159" t="s">
        <v>75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162"/>
      <c r="AE18" s="157" t="s">
        <v>9</v>
      </c>
      <c r="AF18" s="158"/>
      <c r="AG18" s="159" t="s">
        <v>79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  <c r="BC18" s="162"/>
    </row>
    <row r="19" spans="2:55" ht="15.75" thickBot="1">
      <c r="B19" s="165" t="s">
        <v>10</v>
      </c>
      <c r="C19" s="166"/>
      <c r="D19" s="167" t="s">
        <v>76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3"/>
      <c r="Z19" s="164"/>
      <c r="AE19" s="165" t="s">
        <v>10</v>
      </c>
      <c r="AF19" s="166"/>
      <c r="AG19" s="167" t="s">
        <v>80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3"/>
      <c r="BC19" s="164"/>
    </row>
    <row r="21" ht="12.75">
      <c r="B21" s="1" t="s">
        <v>22</v>
      </c>
    </row>
    <row r="22" ht="6" customHeight="1" thickBot="1"/>
    <row r="23" spans="2:159" s="4" customFormat="1" ht="16.5" customHeight="1" thickBot="1">
      <c r="B23" s="155" t="s">
        <v>13</v>
      </c>
      <c r="C23" s="156"/>
      <c r="D23" s="153"/>
      <c r="E23" s="95"/>
      <c r="F23" s="154"/>
      <c r="G23" s="153" t="s">
        <v>14</v>
      </c>
      <c r="H23" s="95"/>
      <c r="I23" s="154"/>
      <c r="J23" s="153" t="s">
        <v>16</v>
      </c>
      <c r="K23" s="95"/>
      <c r="L23" s="95"/>
      <c r="M23" s="95"/>
      <c r="N23" s="154"/>
      <c r="O23" s="153" t="s">
        <v>17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4" t="s">
        <v>20</v>
      </c>
      <c r="AX23" s="95"/>
      <c r="AY23" s="95"/>
      <c r="AZ23" s="95"/>
      <c r="BA23" s="95"/>
      <c r="BB23" s="151"/>
      <c r="BC23" s="152"/>
      <c r="BD23" s="27"/>
      <c r="BE23" s="15"/>
      <c r="BF23" s="59" t="s">
        <v>27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50">
        <v>1</v>
      </c>
      <c r="C24" s="142"/>
      <c r="D24" s="142"/>
      <c r="E24" s="142"/>
      <c r="F24" s="142"/>
      <c r="G24" s="142" t="s">
        <v>15</v>
      </c>
      <c r="H24" s="142"/>
      <c r="I24" s="142"/>
      <c r="J24" s="143">
        <f>$H$10</f>
        <v>0.4583333333333333</v>
      </c>
      <c r="K24" s="143"/>
      <c r="L24" s="143"/>
      <c r="M24" s="143"/>
      <c r="N24" s="144"/>
      <c r="O24" s="145" t="str">
        <f>D16</f>
        <v>MTV Treubund U17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6" t="s">
        <v>19</v>
      </c>
      <c r="AF24" s="146" t="str">
        <f>D19</f>
        <v>HSC Hannover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  <c r="AW24" s="148">
        <v>2</v>
      </c>
      <c r="AX24" s="129"/>
      <c r="AY24" s="6" t="s">
        <v>18</v>
      </c>
      <c r="AZ24" s="129">
        <v>1</v>
      </c>
      <c r="BA24" s="130"/>
      <c r="BB24" s="131"/>
      <c r="BC24" s="132"/>
      <c r="BE24" s="15"/>
      <c r="BF24" s="64">
        <f>IF(ISBLANK(AW24),"0",IF(AW24&gt;AZ24,3,IF(AW24=AZ24,1,0)))</f>
        <v>3</v>
      </c>
      <c r="BG24" s="64" t="s">
        <v>18</v>
      </c>
      <c r="BH24" s="64">
        <f>IF(ISBLANK(AZ24),"0",IF(AZ24&gt;AW24,3,IF(AZ24=AW24,1,0)))</f>
        <v>0</v>
      </c>
      <c r="BI24" s="61"/>
      <c r="BJ24" s="61"/>
      <c r="BK24" s="61"/>
      <c r="BL24" s="61"/>
      <c r="BM24" s="65" t="str">
        <f>$D$18</f>
        <v>JFV Ahlerstedt/O/H</v>
      </c>
      <c r="BN24" s="66">
        <f>COUNT($AW$25,$AZ$29,$AW$32)</f>
        <v>3</v>
      </c>
      <c r="BO24" s="66">
        <f>SUM($BF$25+$BH$29+$BF$32)</f>
        <v>7</v>
      </c>
      <c r="BP24" s="66">
        <f>SUM($AW$25+$AZ$29+$AW$32)</f>
        <v>12</v>
      </c>
      <c r="BQ24" s="67" t="s">
        <v>18</v>
      </c>
      <c r="BR24" s="66">
        <f>SUM($AZ$25+$AW$29+$AZ$32)</f>
        <v>2</v>
      </c>
      <c r="BS24" s="68">
        <f>SUM(BP24-BR24)</f>
        <v>10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49">
        <v>2</v>
      </c>
      <c r="C25" s="138"/>
      <c r="D25" s="138"/>
      <c r="E25" s="138"/>
      <c r="F25" s="138"/>
      <c r="G25" s="138" t="s">
        <v>15</v>
      </c>
      <c r="H25" s="138"/>
      <c r="I25" s="138"/>
      <c r="J25" s="139">
        <v>0.4673611111111111</v>
      </c>
      <c r="K25" s="139"/>
      <c r="L25" s="139"/>
      <c r="M25" s="139"/>
      <c r="N25" s="140"/>
      <c r="O25" s="141" t="str">
        <f>D18</f>
        <v>JFV Ahlerstedt/O/H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7" t="s">
        <v>19</v>
      </c>
      <c r="AF25" s="116" t="str">
        <f>D17</f>
        <v>FC Mecklenburg Schwerin</v>
      </c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33">
        <v>6</v>
      </c>
      <c r="AX25" s="134"/>
      <c r="AY25" s="7" t="s">
        <v>18</v>
      </c>
      <c r="AZ25" s="134">
        <v>0</v>
      </c>
      <c r="BA25" s="135"/>
      <c r="BB25" s="136"/>
      <c r="BC25" s="137"/>
      <c r="BD25" s="27"/>
      <c r="BE25" s="15"/>
      <c r="BF25" s="64">
        <f aca="true" t="shared" si="0" ref="BF25:BF35">IF(ISBLANK(AW25),"0",IF(AW25&gt;AZ25,3,IF(AW25=AZ25,1,0)))</f>
        <v>3</v>
      </c>
      <c r="BG25" s="64" t="s">
        <v>18</v>
      </c>
      <c r="BH25" s="64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FC Mecklenburg Schwerin</v>
      </c>
      <c r="BN25" s="66">
        <f>COUNT($AZ$25,$AW$28,$AW$33)</f>
        <v>3</v>
      </c>
      <c r="BO25" s="66">
        <f>SUM($BH$25+$BF$28+$BF$33)</f>
        <v>3</v>
      </c>
      <c r="BP25" s="66">
        <f>SUM($AZ$25+$AW$28+$AW$33)</f>
        <v>6</v>
      </c>
      <c r="BQ25" s="67" t="s">
        <v>18</v>
      </c>
      <c r="BR25" s="66">
        <f>SUM($AW$25+$AZ$28+$AZ$33)</f>
        <v>10</v>
      </c>
      <c r="BS25" s="68">
        <f>SUM(BP25-BR25)</f>
        <v>-4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50">
        <v>3</v>
      </c>
      <c r="C26" s="142"/>
      <c r="D26" s="142"/>
      <c r="E26" s="142"/>
      <c r="F26" s="142"/>
      <c r="G26" s="142" t="s">
        <v>21</v>
      </c>
      <c r="H26" s="142"/>
      <c r="I26" s="142"/>
      <c r="J26" s="143">
        <v>0.4763888888888889</v>
      </c>
      <c r="K26" s="143"/>
      <c r="L26" s="143"/>
      <c r="M26" s="143"/>
      <c r="N26" s="144"/>
      <c r="O26" s="145" t="str">
        <f>AG16</f>
        <v>MTV Treubund U16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6" t="s">
        <v>19</v>
      </c>
      <c r="AF26" s="146" t="str">
        <f>AG19</f>
        <v>Niendorfer TSV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7"/>
      <c r="AW26" s="148">
        <v>0</v>
      </c>
      <c r="AX26" s="129"/>
      <c r="AY26" s="6" t="s">
        <v>18</v>
      </c>
      <c r="AZ26" s="129">
        <v>3</v>
      </c>
      <c r="BA26" s="130"/>
      <c r="BB26" s="131"/>
      <c r="BC26" s="132"/>
      <c r="BD26" s="27"/>
      <c r="BE26" s="15"/>
      <c r="BF26" s="64">
        <f t="shared" si="0"/>
        <v>0</v>
      </c>
      <c r="BG26" s="64" t="s">
        <v>18</v>
      </c>
      <c r="BH26" s="64">
        <f t="shared" si="1"/>
        <v>3</v>
      </c>
      <c r="BI26" s="61"/>
      <c r="BJ26" s="61"/>
      <c r="BK26" s="61"/>
      <c r="BL26" s="61"/>
      <c r="BM26" s="65" t="str">
        <f>$D$16</f>
        <v>MTV Treubund U17</v>
      </c>
      <c r="BN26" s="66">
        <f>COUNT($AW$24,$AZ$28,$AZ$32)</f>
        <v>3</v>
      </c>
      <c r="BO26" s="66">
        <f>SUM($BF$24+$BH$28+$BH$32)</f>
        <v>6</v>
      </c>
      <c r="BP26" s="66">
        <f>SUM($AW$24+$AZ$28+$AZ$32)</f>
        <v>6</v>
      </c>
      <c r="BQ26" s="67" t="s">
        <v>18</v>
      </c>
      <c r="BR26" s="66">
        <f>SUM($AZ$24+$AW$28+$AW$32)</f>
        <v>8</v>
      </c>
      <c r="BS26" s="68">
        <f>SUM(BP26-BR26)</f>
        <v>-2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9">
        <v>4</v>
      </c>
      <c r="C27" s="138"/>
      <c r="D27" s="138"/>
      <c r="E27" s="138"/>
      <c r="F27" s="138"/>
      <c r="G27" s="138" t="s">
        <v>21</v>
      </c>
      <c r="H27" s="138"/>
      <c r="I27" s="138"/>
      <c r="J27" s="139">
        <v>0.48541666666666666</v>
      </c>
      <c r="K27" s="139"/>
      <c r="L27" s="139"/>
      <c r="M27" s="139"/>
      <c r="N27" s="140"/>
      <c r="O27" s="141" t="str">
        <f>AG18</f>
        <v>VfL Lüneburg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7" t="s">
        <v>19</v>
      </c>
      <c r="AF27" s="116" t="str">
        <f>AG17</f>
        <v>TSV Havelse</v>
      </c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133">
        <v>2</v>
      </c>
      <c r="AX27" s="134"/>
      <c r="AY27" s="7" t="s">
        <v>18</v>
      </c>
      <c r="AZ27" s="134">
        <v>2</v>
      </c>
      <c r="BA27" s="135"/>
      <c r="BB27" s="136"/>
      <c r="BC27" s="137"/>
      <c r="BD27" s="27"/>
      <c r="BE27" s="15"/>
      <c r="BF27" s="64">
        <f t="shared" si="0"/>
        <v>1</v>
      </c>
      <c r="BG27" s="64" t="s">
        <v>18</v>
      </c>
      <c r="BH27" s="64">
        <f t="shared" si="1"/>
        <v>1</v>
      </c>
      <c r="BI27" s="61"/>
      <c r="BJ27" s="61"/>
      <c r="BK27" s="61"/>
      <c r="BL27" s="61"/>
      <c r="BM27" s="65" t="str">
        <f>$D$19</f>
        <v>HSC Hannover</v>
      </c>
      <c r="BN27" s="66">
        <f>COUNT($AZ$24,$AW$29,$AZ$33)</f>
        <v>3</v>
      </c>
      <c r="BO27" s="66">
        <f>SUM($BH$24+$BF$29+$BH$33)</f>
        <v>1</v>
      </c>
      <c r="BP27" s="66">
        <f>SUM($AZ$24+$AW$29+$AZ$33)</f>
        <v>3</v>
      </c>
      <c r="BQ27" s="67" t="s">
        <v>18</v>
      </c>
      <c r="BR27" s="66">
        <f>SUM($AW$24+$AZ$29+$AW$33)</f>
        <v>7</v>
      </c>
      <c r="BS27" s="68">
        <f>SUM(BP27-BR27)</f>
        <v>-4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50">
        <v>5</v>
      </c>
      <c r="C28" s="142"/>
      <c r="D28" s="142"/>
      <c r="E28" s="142"/>
      <c r="F28" s="142"/>
      <c r="G28" s="142" t="s">
        <v>15</v>
      </c>
      <c r="H28" s="142"/>
      <c r="I28" s="142"/>
      <c r="J28" s="143">
        <v>0.49444444444444446</v>
      </c>
      <c r="K28" s="143"/>
      <c r="L28" s="143"/>
      <c r="M28" s="143"/>
      <c r="N28" s="144"/>
      <c r="O28" s="145" t="str">
        <f>D17</f>
        <v>FC Mecklenburg Schwerin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6" t="s">
        <v>19</v>
      </c>
      <c r="AF28" s="146" t="str">
        <f>D16</f>
        <v>MTV Treubund U17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148">
        <v>3</v>
      </c>
      <c r="AX28" s="129"/>
      <c r="AY28" s="6" t="s">
        <v>18</v>
      </c>
      <c r="AZ28" s="129">
        <v>4</v>
      </c>
      <c r="BA28" s="130"/>
      <c r="BB28" s="131"/>
      <c r="BC28" s="132"/>
      <c r="BD28" s="27"/>
      <c r="BE28" s="15"/>
      <c r="BF28" s="64">
        <f t="shared" si="0"/>
        <v>0</v>
      </c>
      <c r="BG28" s="64" t="s">
        <v>18</v>
      </c>
      <c r="BH28" s="64">
        <f t="shared" si="1"/>
        <v>3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9">
        <v>6</v>
      </c>
      <c r="C29" s="138"/>
      <c r="D29" s="138"/>
      <c r="E29" s="138"/>
      <c r="F29" s="138"/>
      <c r="G29" s="138" t="s">
        <v>15</v>
      </c>
      <c r="H29" s="138"/>
      <c r="I29" s="138"/>
      <c r="J29" s="139">
        <v>0.5034722222222222</v>
      </c>
      <c r="K29" s="139"/>
      <c r="L29" s="139"/>
      <c r="M29" s="139"/>
      <c r="N29" s="140"/>
      <c r="O29" s="141" t="str">
        <f>D19</f>
        <v>HSC Hannover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7" t="s">
        <v>19</v>
      </c>
      <c r="AF29" s="116" t="str">
        <f>D18</f>
        <v>JFV Ahlerstedt/O/H</v>
      </c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  <c r="AW29" s="133">
        <v>2</v>
      </c>
      <c r="AX29" s="134"/>
      <c r="AY29" s="7" t="s">
        <v>18</v>
      </c>
      <c r="AZ29" s="134">
        <v>2</v>
      </c>
      <c r="BA29" s="135"/>
      <c r="BB29" s="136"/>
      <c r="BC29" s="137"/>
      <c r="BD29" s="27"/>
      <c r="BE29" s="15"/>
      <c r="BF29" s="64">
        <f t="shared" si="0"/>
        <v>1</v>
      </c>
      <c r="BG29" s="64" t="s">
        <v>18</v>
      </c>
      <c r="BH29" s="64">
        <f t="shared" si="1"/>
        <v>1</v>
      </c>
      <c r="BI29" s="61"/>
      <c r="BJ29" s="61"/>
      <c r="BK29" s="35"/>
      <c r="BL29" s="35"/>
      <c r="BM29" s="65" t="str">
        <f>$AG$16</f>
        <v>MTV Treubund U16</v>
      </c>
      <c r="BN29" s="66">
        <f>COUNT($AW$26,$AZ$30,$AZ$34)</f>
        <v>3</v>
      </c>
      <c r="BO29" s="66">
        <f>SUM($BF$26+$BH$30+$BH$34)</f>
        <v>6</v>
      </c>
      <c r="BP29" s="66">
        <f>SUM($AW$26+$AZ$30+$AZ$34)</f>
        <v>6</v>
      </c>
      <c r="BQ29" s="67" t="s">
        <v>18</v>
      </c>
      <c r="BR29" s="66">
        <f>SUM($AZ$26+$AW$30+$AW$34)</f>
        <v>6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50">
        <v>7</v>
      </c>
      <c r="C30" s="142"/>
      <c r="D30" s="142"/>
      <c r="E30" s="142"/>
      <c r="F30" s="142"/>
      <c r="G30" s="142" t="s">
        <v>21</v>
      </c>
      <c r="H30" s="142"/>
      <c r="I30" s="142"/>
      <c r="J30" s="143">
        <v>0.5125000000000001</v>
      </c>
      <c r="K30" s="143"/>
      <c r="L30" s="143"/>
      <c r="M30" s="143"/>
      <c r="N30" s="144"/>
      <c r="O30" s="145" t="str">
        <f>AG17</f>
        <v>TSV Havelse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6" t="s">
        <v>19</v>
      </c>
      <c r="AF30" s="146" t="str">
        <f>AG16</f>
        <v>MTV Treubund U16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7"/>
      <c r="AW30" s="148">
        <v>0</v>
      </c>
      <c r="AX30" s="129"/>
      <c r="AY30" s="6" t="s">
        <v>18</v>
      </c>
      <c r="AZ30" s="129">
        <v>2</v>
      </c>
      <c r="BA30" s="130"/>
      <c r="BB30" s="131"/>
      <c r="BC30" s="132"/>
      <c r="BD30" s="27"/>
      <c r="BE30" s="15"/>
      <c r="BF30" s="64">
        <f t="shared" si="0"/>
        <v>0</v>
      </c>
      <c r="BG30" s="64" t="s">
        <v>18</v>
      </c>
      <c r="BH30" s="64">
        <f t="shared" si="1"/>
        <v>3</v>
      </c>
      <c r="BI30" s="61"/>
      <c r="BJ30" s="61"/>
      <c r="BK30" s="70"/>
      <c r="BL30" s="70"/>
      <c r="BM30" s="65" t="str">
        <f>$AG$18</f>
        <v>VfL Lüneburg</v>
      </c>
      <c r="BN30" s="66">
        <f>COUNT($AW$27,$AZ$31,$AW$34)</f>
        <v>3</v>
      </c>
      <c r="BO30" s="66">
        <f>SUM($BF$27+$BH$31+$BF$34)</f>
        <v>1</v>
      </c>
      <c r="BP30" s="66">
        <f>SUM($AW$27+$AZ$31+$AW$34)</f>
        <v>6</v>
      </c>
      <c r="BQ30" s="67" t="s">
        <v>18</v>
      </c>
      <c r="BR30" s="66">
        <f>SUM($AZ$27+$AW$31+$AZ$34)</f>
        <v>8</v>
      </c>
      <c r="BS30" s="68">
        <f>SUM(BP30-BR30)</f>
        <v>-2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9">
        <v>8</v>
      </c>
      <c r="C31" s="138"/>
      <c r="D31" s="138"/>
      <c r="E31" s="138"/>
      <c r="F31" s="138"/>
      <c r="G31" s="138" t="s">
        <v>21</v>
      </c>
      <c r="H31" s="138"/>
      <c r="I31" s="138"/>
      <c r="J31" s="139">
        <v>0.5215277777777778</v>
      </c>
      <c r="K31" s="139"/>
      <c r="L31" s="139"/>
      <c r="M31" s="139"/>
      <c r="N31" s="140"/>
      <c r="O31" s="141" t="str">
        <f>AG19</f>
        <v>Niendorfer TSV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7" t="s">
        <v>19</v>
      </c>
      <c r="AF31" s="116" t="str">
        <f>AG18</f>
        <v>VfL Lüneburg</v>
      </c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7"/>
      <c r="AW31" s="133">
        <v>2</v>
      </c>
      <c r="AX31" s="134"/>
      <c r="AY31" s="7" t="s">
        <v>18</v>
      </c>
      <c r="AZ31" s="134">
        <v>1</v>
      </c>
      <c r="BA31" s="135"/>
      <c r="BB31" s="136"/>
      <c r="BC31" s="137"/>
      <c r="BD31" s="26"/>
      <c r="BE31" s="16"/>
      <c r="BF31" s="64">
        <f t="shared" si="0"/>
        <v>3</v>
      </c>
      <c r="BG31" s="64" t="s">
        <v>18</v>
      </c>
      <c r="BH31" s="64">
        <f t="shared" si="1"/>
        <v>0</v>
      </c>
      <c r="BI31" s="61"/>
      <c r="BJ31" s="61"/>
      <c r="BK31" s="70"/>
      <c r="BL31" s="70"/>
      <c r="BM31" s="65" t="str">
        <f>$AG$19</f>
        <v>Niendorfer TSV</v>
      </c>
      <c r="BN31" s="66">
        <f>COUNT($AZ$26,$AW$31,$AZ$35)</f>
        <v>3</v>
      </c>
      <c r="BO31" s="66">
        <f>SUM($BH$26+$BF$31+$BH$35)</f>
        <v>6</v>
      </c>
      <c r="BP31" s="66">
        <f>SUM($AZ$26+$AW$31+$AZ$35)</f>
        <v>6</v>
      </c>
      <c r="BQ31" s="67" t="s">
        <v>18</v>
      </c>
      <c r="BR31" s="66">
        <f>SUM($AW$26+$AZ$31+$AW$35)</f>
        <v>3</v>
      </c>
      <c r="BS31" s="68">
        <f>SUM(BP31-BR31)</f>
        <v>3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50">
        <v>9</v>
      </c>
      <c r="C32" s="142"/>
      <c r="D32" s="142"/>
      <c r="E32" s="142"/>
      <c r="F32" s="142"/>
      <c r="G32" s="142" t="s">
        <v>15</v>
      </c>
      <c r="H32" s="142"/>
      <c r="I32" s="142"/>
      <c r="J32" s="143">
        <v>0.5305555555555556</v>
      </c>
      <c r="K32" s="143"/>
      <c r="L32" s="143"/>
      <c r="M32" s="143"/>
      <c r="N32" s="144"/>
      <c r="O32" s="145" t="str">
        <f>D18</f>
        <v>JFV Ahlerstedt/O/H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6" t="s">
        <v>19</v>
      </c>
      <c r="AF32" s="146" t="str">
        <f>D16</f>
        <v>MTV Treubund U17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  <c r="AW32" s="148">
        <v>4</v>
      </c>
      <c r="AX32" s="129"/>
      <c r="AY32" s="6" t="s">
        <v>18</v>
      </c>
      <c r="AZ32" s="129">
        <v>0</v>
      </c>
      <c r="BA32" s="130"/>
      <c r="BB32" s="131"/>
      <c r="BC32" s="132"/>
      <c r="BD32" s="26"/>
      <c r="BE32" s="16"/>
      <c r="BF32" s="64">
        <f t="shared" si="0"/>
        <v>3</v>
      </c>
      <c r="BG32" s="64" t="s">
        <v>18</v>
      </c>
      <c r="BH32" s="64">
        <f t="shared" si="1"/>
        <v>0</v>
      </c>
      <c r="BI32" s="61"/>
      <c r="BJ32" s="61"/>
      <c r="BK32" s="70"/>
      <c r="BL32" s="70"/>
      <c r="BM32" s="65" t="str">
        <f>$AG$17</f>
        <v>TSV Havelse</v>
      </c>
      <c r="BN32" s="66">
        <f>COUNT($AZ$27,$AW$30,$AW$35)</f>
        <v>3</v>
      </c>
      <c r="BO32" s="66">
        <f>SUM($BH$27+$BF$30+$BF$35)</f>
        <v>4</v>
      </c>
      <c r="BP32" s="66">
        <f>SUM($AZ$27+$AW$30+$AW$35)</f>
        <v>4</v>
      </c>
      <c r="BQ32" s="67" t="s">
        <v>18</v>
      </c>
      <c r="BR32" s="66">
        <f>SUM($AW$27+$AZ$30+$AZ$35)</f>
        <v>5</v>
      </c>
      <c r="BS32" s="68">
        <f>SUM(BP32-BR32)</f>
        <v>-1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9">
        <v>10</v>
      </c>
      <c r="C33" s="138"/>
      <c r="D33" s="138"/>
      <c r="E33" s="138"/>
      <c r="F33" s="138"/>
      <c r="G33" s="138" t="s">
        <v>15</v>
      </c>
      <c r="H33" s="138"/>
      <c r="I33" s="138"/>
      <c r="J33" s="139">
        <v>0.5395833333333333</v>
      </c>
      <c r="K33" s="139"/>
      <c r="L33" s="139"/>
      <c r="M33" s="139"/>
      <c r="N33" s="140"/>
      <c r="O33" s="141" t="str">
        <f>D17</f>
        <v>FC Mecklenburg Schwerin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7" t="s">
        <v>19</v>
      </c>
      <c r="AF33" s="116" t="str">
        <f>D19</f>
        <v>HSC Hannover</v>
      </c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33">
        <v>3</v>
      </c>
      <c r="AX33" s="134"/>
      <c r="AY33" s="7" t="s">
        <v>18</v>
      </c>
      <c r="AZ33" s="134">
        <v>0</v>
      </c>
      <c r="BA33" s="135"/>
      <c r="BB33" s="136"/>
      <c r="BC33" s="137"/>
      <c r="BD33" s="26"/>
      <c r="BE33" s="16"/>
      <c r="BF33" s="64">
        <f t="shared" si="0"/>
        <v>3</v>
      </c>
      <c r="BG33" s="64" t="s">
        <v>18</v>
      </c>
      <c r="BH33" s="64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50">
        <v>11</v>
      </c>
      <c r="C34" s="142"/>
      <c r="D34" s="142"/>
      <c r="E34" s="142"/>
      <c r="F34" s="142"/>
      <c r="G34" s="142" t="s">
        <v>21</v>
      </c>
      <c r="H34" s="142"/>
      <c r="I34" s="142"/>
      <c r="J34" s="143">
        <v>0.548611111111111</v>
      </c>
      <c r="K34" s="143"/>
      <c r="L34" s="143"/>
      <c r="M34" s="143"/>
      <c r="N34" s="144"/>
      <c r="O34" s="145" t="str">
        <f>AG18</f>
        <v>VfL Lüneburg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6" t="s">
        <v>19</v>
      </c>
      <c r="AF34" s="146" t="str">
        <f>AG16</f>
        <v>MTV Treubund U16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7"/>
      <c r="AW34" s="148">
        <v>3</v>
      </c>
      <c r="AX34" s="129"/>
      <c r="AY34" s="6" t="s">
        <v>18</v>
      </c>
      <c r="AZ34" s="129">
        <v>4</v>
      </c>
      <c r="BA34" s="130"/>
      <c r="BB34" s="131"/>
      <c r="BC34" s="132"/>
      <c r="BD34" s="26"/>
      <c r="BE34" s="16"/>
      <c r="BF34" s="64">
        <f t="shared" si="0"/>
        <v>0</v>
      </c>
      <c r="BG34" s="64" t="s">
        <v>18</v>
      </c>
      <c r="BH34" s="64">
        <f t="shared" si="1"/>
        <v>3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9">
        <v>12</v>
      </c>
      <c r="C35" s="138"/>
      <c r="D35" s="138"/>
      <c r="E35" s="138"/>
      <c r="F35" s="138"/>
      <c r="G35" s="138" t="s">
        <v>21</v>
      </c>
      <c r="H35" s="138"/>
      <c r="I35" s="138"/>
      <c r="J35" s="139">
        <v>0.5576388888888889</v>
      </c>
      <c r="K35" s="139"/>
      <c r="L35" s="139"/>
      <c r="M35" s="139"/>
      <c r="N35" s="140"/>
      <c r="O35" s="141" t="str">
        <f>AG17</f>
        <v>TSV Havelse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7" t="s">
        <v>19</v>
      </c>
      <c r="AF35" s="116" t="str">
        <f>AG19</f>
        <v>Niendorfer TSV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  <c r="AW35" s="133">
        <v>2</v>
      </c>
      <c r="AX35" s="134"/>
      <c r="AY35" s="7" t="s">
        <v>18</v>
      </c>
      <c r="AZ35" s="134">
        <v>1</v>
      </c>
      <c r="BA35" s="135"/>
      <c r="BB35" s="136"/>
      <c r="BC35" s="137"/>
      <c r="BD35" s="27"/>
      <c r="BE35" s="15"/>
      <c r="BF35" s="64">
        <f t="shared" si="0"/>
        <v>3</v>
      </c>
      <c r="BG35" s="64" t="s">
        <v>18</v>
      </c>
      <c r="BH35" s="64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4" t="s">
        <v>11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  <c r="AE39" s="94" t="s">
        <v>33</v>
      </c>
      <c r="AF39" s="95"/>
      <c r="AG39" s="96"/>
      <c r="AH39" s="94" t="s">
        <v>23</v>
      </c>
      <c r="AI39" s="95"/>
      <c r="AJ39" s="96"/>
      <c r="AK39" s="94" t="s">
        <v>24</v>
      </c>
      <c r="AL39" s="95"/>
      <c r="AM39" s="95"/>
      <c r="AN39" s="95"/>
      <c r="AO39" s="96"/>
      <c r="AP39" s="94" t="s">
        <v>25</v>
      </c>
      <c r="AQ39" s="95"/>
      <c r="AR39" s="96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03" t="s">
        <v>7</v>
      </c>
      <c r="F40" s="99"/>
      <c r="G40" s="97" t="str">
        <f>$BM$24</f>
        <v>JFV Ahlerstedt/O/H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8"/>
      <c r="AE40" s="100">
        <f>$BN$24</f>
        <v>3</v>
      </c>
      <c r="AF40" s="101"/>
      <c r="AG40" s="102"/>
      <c r="AH40" s="100">
        <f>$BO$24</f>
        <v>7</v>
      </c>
      <c r="AI40" s="101"/>
      <c r="AJ40" s="102"/>
      <c r="AK40" s="99">
        <f>$BP$24</f>
        <v>12</v>
      </c>
      <c r="AL40" s="99"/>
      <c r="AM40" s="9" t="s">
        <v>18</v>
      </c>
      <c r="AN40" s="99">
        <f>$BR$24</f>
        <v>2</v>
      </c>
      <c r="AO40" s="99"/>
      <c r="AP40" s="91">
        <f>$BS$24</f>
        <v>10</v>
      </c>
      <c r="AQ40" s="92"/>
      <c r="AR40" s="93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8" t="s">
        <v>8</v>
      </c>
      <c r="F41" s="113"/>
      <c r="G41" s="119" t="str">
        <f>$BM$25</f>
        <v>FC Mecklenburg Schwerin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104">
        <f>$BN$25</f>
        <v>3</v>
      </c>
      <c r="AF41" s="105"/>
      <c r="AG41" s="106"/>
      <c r="AH41" s="104">
        <f>$BO$25</f>
        <v>3</v>
      </c>
      <c r="AI41" s="105"/>
      <c r="AJ41" s="106"/>
      <c r="AK41" s="113">
        <f>$BP$25</f>
        <v>6</v>
      </c>
      <c r="AL41" s="113"/>
      <c r="AM41" s="10" t="s">
        <v>18</v>
      </c>
      <c r="AN41" s="113">
        <f>$BR$25</f>
        <v>10</v>
      </c>
      <c r="AO41" s="113"/>
      <c r="AP41" s="107">
        <f>$BS$25</f>
        <v>-4</v>
      </c>
      <c r="AQ41" s="108"/>
      <c r="AR41" s="109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8" t="s">
        <v>9</v>
      </c>
      <c r="F42" s="113"/>
      <c r="G42" s="119" t="str">
        <f>$BM$26</f>
        <v>MTV Treubund U17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04">
        <f>$BN$26</f>
        <v>3</v>
      </c>
      <c r="AF42" s="105"/>
      <c r="AG42" s="106"/>
      <c r="AH42" s="104">
        <f>$BO$26</f>
        <v>6</v>
      </c>
      <c r="AI42" s="105"/>
      <c r="AJ42" s="106"/>
      <c r="AK42" s="113">
        <f>$BP$26</f>
        <v>6</v>
      </c>
      <c r="AL42" s="113"/>
      <c r="AM42" s="10" t="s">
        <v>18</v>
      </c>
      <c r="AN42" s="113">
        <f>$BR$26</f>
        <v>8</v>
      </c>
      <c r="AO42" s="113"/>
      <c r="AP42" s="107">
        <f>$BS$26</f>
        <v>-2</v>
      </c>
      <c r="AQ42" s="108"/>
      <c r="AR42" s="109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7">
        <v>4</v>
      </c>
      <c r="F43" s="128"/>
      <c r="G43" s="110" t="str">
        <f>$BM$27</f>
        <v>HSC Hannover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1"/>
      <c r="AE43" s="124">
        <f>$BN$27</f>
        <v>3</v>
      </c>
      <c r="AF43" s="125"/>
      <c r="AG43" s="126"/>
      <c r="AH43" s="124">
        <f>$BO$27</f>
        <v>1</v>
      </c>
      <c r="AI43" s="125"/>
      <c r="AJ43" s="126"/>
      <c r="AK43" s="112">
        <f>$BP$27</f>
        <v>3</v>
      </c>
      <c r="AL43" s="112"/>
      <c r="AM43" s="11" t="s">
        <v>18</v>
      </c>
      <c r="AN43" s="112">
        <f>$BR$27</f>
        <v>7</v>
      </c>
      <c r="AO43" s="112"/>
      <c r="AP43" s="121">
        <f>$BS$27</f>
        <v>-4</v>
      </c>
      <c r="AQ43" s="122"/>
      <c r="AR43" s="123"/>
      <c r="BF43" s="64"/>
      <c r="BG43" s="64"/>
      <c r="BH43" s="64"/>
    </row>
    <row r="44" ht="18" customHeight="1" thickBot="1"/>
    <row r="45" spans="5:44" ht="18" customHeight="1" thickBot="1">
      <c r="E45" s="94" t="s">
        <v>12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94" t="s">
        <v>33</v>
      </c>
      <c r="AF45" s="95"/>
      <c r="AG45" s="96"/>
      <c r="AH45" s="94" t="s">
        <v>23</v>
      </c>
      <c r="AI45" s="95"/>
      <c r="AJ45" s="96"/>
      <c r="AK45" s="94" t="s">
        <v>24</v>
      </c>
      <c r="AL45" s="95"/>
      <c r="AM45" s="95"/>
      <c r="AN45" s="95"/>
      <c r="AO45" s="96"/>
      <c r="AP45" s="94" t="s">
        <v>25</v>
      </c>
      <c r="AQ45" s="95"/>
      <c r="AR45" s="96"/>
    </row>
    <row r="46" spans="5:44" ht="18" customHeight="1">
      <c r="E46" s="103" t="s">
        <v>7</v>
      </c>
      <c r="F46" s="99"/>
      <c r="G46" s="97" t="str">
        <f>$BM$29</f>
        <v>MTV Treubund U16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8"/>
      <c r="AE46" s="100">
        <f>$BN$29</f>
        <v>3</v>
      </c>
      <c r="AF46" s="101"/>
      <c r="AG46" s="102"/>
      <c r="AH46" s="100">
        <f>$BO$29</f>
        <v>6</v>
      </c>
      <c r="AI46" s="101"/>
      <c r="AJ46" s="102"/>
      <c r="AK46" s="99">
        <f>$BP$29</f>
        <v>6</v>
      </c>
      <c r="AL46" s="99"/>
      <c r="AM46" s="9" t="s">
        <v>18</v>
      </c>
      <c r="AN46" s="99">
        <f>$BR$29</f>
        <v>6</v>
      </c>
      <c r="AO46" s="99"/>
      <c r="AP46" s="91">
        <f>$BS$29</f>
        <v>0</v>
      </c>
      <c r="AQ46" s="92"/>
      <c r="AR46" s="93"/>
    </row>
    <row r="47" spans="5:116" s="8" customFormat="1" ht="18" customHeight="1">
      <c r="E47" s="118" t="s">
        <v>8</v>
      </c>
      <c r="F47" s="113"/>
      <c r="G47" s="119" t="str">
        <f>$BM$30</f>
        <v>VfL Lüneburg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20"/>
      <c r="AE47" s="104">
        <f>$BN$30</f>
        <v>3</v>
      </c>
      <c r="AF47" s="105"/>
      <c r="AG47" s="106"/>
      <c r="AH47" s="104">
        <f>$BO$30</f>
        <v>1</v>
      </c>
      <c r="AI47" s="105"/>
      <c r="AJ47" s="106"/>
      <c r="AK47" s="113">
        <f>$BP$30</f>
        <v>6</v>
      </c>
      <c r="AL47" s="113"/>
      <c r="AM47" s="10" t="s">
        <v>18</v>
      </c>
      <c r="AN47" s="113">
        <f>$BR$30</f>
        <v>8</v>
      </c>
      <c r="AO47" s="113"/>
      <c r="AP47" s="107">
        <f>$BS$30</f>
        <v>-2</v>
      </c>
      <c r="AQ47" s="108"/>
      <c r="AR47" s="109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118" t="s">
        <v>9</v>
      </c>
      <c r="F48" s="113"/>
      <c r="G48" s="119" t="str">
        <f>$BM$31</f>
        <v>Niendorfer TSV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20"/>
      <c r="AE48" s="104">
        <f>$BN$31</f>
        <v>3</v>
      </c>
      <c r="AF48" s="105"/>
      <c r="AG48" s="106"/>
      <c r="AH48" s="104">
        <f>$BO$31</f>
        <v>6</v>
      </c>
      <c r="AI48" s="105"/>
      <c r="AJ48" s="106"/>
      <c r="AK48" s="113">
        <f>$BP$31</f>
        <v>6</v>
      </c>
      <c r="AL48" s="113"/>
      <c r="AM48" s="10" t="s">
        <v>18</v>
      </c>
      <c r="AN48" s="113">
        <f>$BR$31</f>
        <v>3</v>
      </c>
      <c r="AO48" s="113"/>
      <c r="AP48" s="107">
        <f>$BS$31</f>
        <v>3</v>
      </c>
      <c r="AQ48" s="108"/>
      <c r="AR48" s="109"/>
    </row>
    <row r="49" spans="5:44" ht="18" customHeight="1" thickBot="1">
      <c r="E49" s="127" t="s">
        <v>10</v>
      </c>
      <c r="F49" s="128"/>
      <c r="G49" s="110" t="str">
        <f>$BM$32</f>
        <v>TSV Havelse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1"/>
      <c r="AE49" s="124">
        <f>$BN$32</f>
        <v>3</v>
      </c>
      <c r="AF49" s="125"/>
      <c r="AG49" s="126"/>
      <c r="AH49" s="124">
        <f>$BO$32</f>
        <v>4</v>
      </c>
      <c r="AI49" s="125"/>
      <c r="AJ49" s="126"/>
      <c r="AK49" s="112">
        <f>$BP$32</f>
        <v>4</v>
      </c>
      <c r="AL49" s="112"/>
      <c r="AM49" s="11" t="s">
        <v>18</v>
      </c>
      <c r="AN49" s="112">
        <f>$BR$32</f>
        <v>5</v>
      </c>
      <c r="AO49" s="112"/>
      <c r="AP49" s="121">
        <f>$BS$32</f>
        <v>-1</v>
      </c>
      <c r="AQ49" s="122"/>
      <c r="AR49" s="123"/>
    </row>
    <row r="50" ht="18" customHeight="1"/>
    <row r="51" ht="18" customHeight="1"/>
    <row r="52" spans="2:55" ht="33">
      <c r="B52" s="115" t="str">
        <f>$A$2</f>
        <v>MTV Treubund Lüneburg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</row>
    <row r="53" ht="12.75">
      <c r="B53" s="1" t="s">
        <v>28</v>
      </c>
    </row>
    <row r="55" spans="7:116" s="30" customFormat="1" ht="15.75">
      <c r="G55" s="31" t="s">
        <v>1</v>
      </c>
      <c r="H55" s="179">
        <v>0.576388888888889</v>
      </c>
      <c r="I55" s="179"/>
      <c r="J55" s="179"/>
      <c r="K55" s="179"/>
      <c r="L55" s="179"/>
      <c r="M55" s="32" t="s">
        <v>2</v>
      </c>
      <c r="T55" s="31" t="s">
        <v>3</v>
      </c>
      <c r="U55" s="225">
        <v>1</v>
      </c>
      <c r="V55" s="225"/>
      <c r="W55" s="33" t="s">
        <v>34</v>
      </c>
      <c r="X55" s="177" t="s">
        <v>72</v>
      </c>
      <c r="Y55" s="178"/>
      <c r="Z55" s="178"/>
      <c r="AA55" s="178"/>
      <c r="AB55" s="178"/>
      <c r="AC55" s="32" t="s">
        <v>4</v>
      </c>
      <c r="AK55" s="31" t="s">
        <v>5</v>
      </c>
      <c r="AL55" s="178">
        <v>0.0006944444444444445</v>
      </c>
      <c r="AM55" s="178"/>
      <c r="AN55" s="178"/>
      <c r="AO55" s="178"/>
      <c r="AP55" s="178"/>
      <c r="AQ55" s="32" t="s">
        <v>4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200" t="s">
        <v>13</v>
      </c>
      <c r="C58" s="201"/>
      <c r="D58" s="226"/>
      <c r="E58" s="227"/>
      <c r="F58" s="227"/>
      <c r="G58" s="227"/>
      <c r="H58" s="227"/>
      <c r="I58" s="228"/>
      <c r="J58" s="229" t="s">
        <v>16</v>
      </c>
      <c r="K58" s="230"/>
      <c r="L58" s="230"/>
      <c r="M58" s="230"/>
      <c r="N58" s="231"/>
      <c r="O58" s="229" t="s">
        <v>62</v>
      </c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1"/>
      <c r="AW58" s="232" t="s">
        <v>20</v>
      </c>
      <c r="AX58" s="230"/>
      <c r="AY58" s="230"/>
      <c r="AZ58" s="230"/>
      <c r="BA58" s="230"/>
      <c r="BB58" s="233"/>
      <c r="BC58" s="234"/>
    </row>
    <row r="59" spans="2:55" ht="18" customHeight="1">
      <c r="B59" s="180">
        <v>13</v>
      </c>
      <c r="C59" s="181"/>
      <c r="D59" s="180"/>
      <c r="E59" s="181"/>
      <c r="F59" s="181"/>
      <c r="G59" s="181"/>
      <c r="H59" s="181"/>
      <c r="I59" s="193"/>
      <c r="J59" s="184">
        <v>0.576388888888889</v>
      </c>
      <c r="K59" s="185"/>
      <c r="L59" s="185"/>
      <c r="M59" s="185"/>
      <c r="N59" s="186"/>
      <c r="O59" s="195" t="s">
        <v>74</v>
      </c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20" t="s">
        <v>19</v>
      </c>
      <c r="AF59" s="196" t="s">
        <v>82</v>
      </c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206"/>
      <c r="AW59" s="207">
        <v>5</v>
      </c>
      <c r="AX59" s="202"/>
      <c r="AY59" s="202" t="s">
        <v>18</v>
      </c>
      <c r="AZ59" s="202">
        <v>3</v>
      </c>
      <c r="BA59" s="204"/>
      <c r="BB59" s="181"/>
      <c r="BC59" s="193"/>
    </row>
    <row r="60" spans="2:55" ht="12" customHeight="1" thickBot="1">
      <c r="B60" s="182"/>
      <c r="C60" s="183"/>
      <c r="D60" s="182"/>
      <c r="E60" s="183"/>
      <c r="F60" s="183"/>
      <c r="G60" s="183"/>
      <c r="H60" s="183"/>
      <c r="I60" s="194"/>
      <c r="J60" s="187"/>
      <c r="K60" s="188"/>
      <c r="L60" s="188"/>
      <c r="M60" s="188"/>
      <c r="N60" s="189"/>
      <c r="O60" s="197" t="s">
        <v>40</v>
      </c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21"/>
      <c r="AF60" s="198" t="s">
        <v>41</v>
      </c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9"/>
      <c r="AW60" s="208"/>
      <c r="AX60" s="203"/>
      <c r="AY60" s="203"/>
      <c r="AZ60" s="203"/>
      <c r="BA60" s="205"/>
      <c r="BB60" s="183"/>
      <c r="BC60" s="194"/>
    </row>
    <row r="61" ht="3.75" customHeight="1" thickBot="1"/>
    <row r="62" spans="2:55" ht="19.5" customHeight="1" thickBot="1">
      <c r="B62" s="200" t="s">
        <v>13</v>
      </c>
      <c r="C62" s="201"/>
      <c r="D62" s="226"/>
      <c r="E62" s="227"/>
      <c r="F62" s="227"/>
      <c r="G62" s="227"/>
      <c r="H62" s="227"/>
      <c r="I62" s="228"/>
      <c r="J62" s="229" t="s">
        <v>16</v>
      </c>
      <c r="K62" s="230"/>
      <c r="L62" s="230"/>
      <c r="M62" s="230"/>
      <c r="N62" s="231"/>
      <c r="O62" s="229" t="s">
        <v>63</v>
      </c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1"/>
      <c r="AW62" s="232" t="s">
        <v>20</v>
      </c>
      <c r="AX62" s="230"/>
      <c r="AY62" s="230"/>
      <c r="AZ62" s="230"/>
      <c r="BA62" s="230"/>
      <c r="BB62" s="233"/>
      <c r="BC62" s="234"/>
    </row>
    <row r="63" spans="2:55" ht="18" customHeight="1">
      <c r="B63" s="180">
        <v>14</v>
      </c>
      <c r="C63" s="181"/>
      <c r="D63" s="180"/>
      <c r="E63" s="181"/>
      <c r="F63" s="181"/>
      <c r="G63" s="181"/>
      <c r="H63" s="181"/>
      <c r="I63" s="193"/>
      <c r="J63" s="184">
        <v>0.5854166666666667</v>
      </c>
      <c r="K63" s="185"/>
      <c r="L63" s="185"/>
      <c r="M63" s="185"/>
      <c r="N63" s="186"/>
      <c r="O63" s="195" t="s">
        <v>78</v>
      </c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20" t="s">
        <v>19</v>
      </c>
      <c r="AF63" s="196" t="str">
        <f>IF(ISBLANK($AZ$33),"",$G$43)</f>
        <v>HSC Hannover</v>
      </c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206"/>
      <c r="AW63" s="207">
        <v>1</v>
      </c>
      <c r="AX63" s="202"/>
      <c r="AY63" s="202" t="s">
        <v>18</v>
      </c>
      <c r="AZ63" s="202">
        <v>3</v>
      </c>
      <c r="BA63" s="204"/>
      <c r="BB63" s="181"/>
      <c r="BC63" s="193"/>
    </row>
    <row r="64" spans="2:86" ht="12" customHeight="1" thickBot="1">
      <c r="B64" s="182"/>
      <c r="C64" s="183"/>
      <c r="D64" s="182"/>
      <c r="E64" s="183"/>
      <c r="F64" s="183"/>
      <c r="G64" s="183"/>
      <c r="H64" s="183"/>
      <c r="I64" s="194"/>
      <c r="J64" s="187"/>
      <c r="K64" s="188"/>
      <c r="L64" s="188"/>
      <c r="M64" s="188"/>
      <c r="N64" s="189"/>
      <c r="O64" s="197" t="s">
        <v>42</v>
      </c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1"/>
      <c r="AF64" s="198" t="s">
        <v>43</v>
      </c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9"/>
      <c r="AW64" s="208"/>
      <c r="AX64" s="203"/>
      <c r="AY64" s="203"/>
      <c r="AZ64" s="203"/>
      <c r="BA64" s="205"/>
      <c r="BB64" s="183"/>
      <c r="BC64" s="194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3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200" t="s">
        <v>13</v>
      </c>
      <c r="C66" s="201"/>
      <c r="D66" s="226"/>
      <c r="E66" s="227"/>
      <c r="F66" s="227"/>
      <c r="G66" s="227"/>
      <c r="H66" s="227"/>
      <c r="I66" s="228"/>
      <c r="J66" s="229" t="s">
        <v>16</v>
      </c>
      <c r="K66" s="230"/>
      <c r="L66" s="230"/>
      <c r="M66" s="230"/>
      <c r="N66" s="231"/>
      <c r="O66" s="229" t="s">
        <v>64</v>
      </c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1"/>
      <c r="AW66" s="232" t="s">
        <v>20</v>
      </c>
      <c r="AX66" s="230"/>
      <c r="AY66" s="230"/>
      <c r="AZ66" s="230"/>
      <c r="BA66" s="230"/>
      <c r="BB66" s="233"/>
      <c r="BC66" s="234"/>
    </row>
    <row r="67" spans="2:55" ht="18" customHeight="1">
      <c r="B67" s="180">
        <v>15</v>
      </c>
      <c r="C67" s="181"/>
      <c r="D67" s="180"/>
      <c r="E67" s="181"/>
      <c r="F67" s="181"/>
      <c r="G67" s="181"/>
      <c r="H67" s="181"/>
      <c r="I67" s="193"/>
      <c r="J67" s="184">
        <v>0.5944444444444444</v>
      </c>
      <c r="K67" s="185"/>
      <c r="L67" s="185"/>
      <c r="M67" s="185"/>
      <c r="N67" s="186"/>
      <c r="O67" s="195" t="str">
        <f>IF(ISBLANK($AZ$33),"",$G$40)</f>
        <v>JFV Ahlerstedt/O/H</v>
      </c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20" t="s">
        <v>19</v>
      </c>
      <c r="AF67" s="196" t="s">
        <v>83</v>
      </c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206"/>
      <c r="AW67" s="207">
        <v>5</v>
      </c>
      <c r="AX67" s="202"/>
      <c r="AY67" s="202" t="s">
        <v>18</v>
      </c>
      <c r="AZ67" s="202">
        <v>0</v>
      </c>
      <c r="BA67" s="204"/>
      <c r="BB67" s="181"/>
      <c r="BC67" s="193"/>
    </row>
    <row r="68" spans="2:55" ht="12" customHeight="1" thickBot="1">
      <c r="B68" s="182"/>
      <c r="C68" s="183"/>
      <c r="D68" s="182"/>
      <c r="E68" s="183"/>
      <c r="F68" s="183"/>
      <c r="G68" s="183"/>
      <c r="H68" s="183"/>
      <c r="I68" s="194"/>
      <c r="J68" s="187"/>
      <c r="K68" s="188"/>
      <c r="L68" s="188"/>
      <c r="M68" s="188"/>
      <c r="N68" s="189"/>
      <c r="O68" s="197" t="s">
        <v>30</v>
      </c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21"/>
      <c r="AF68" s="198" t="s">
        <v>31</v>
      </c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9"/>
      <c r="AW68" s="208"/>
      <c r="AX68" s="203"/>
      <c r="AY68" s="203"/>
      <c r="AZ68" s="203"/>
      <c r="BA68" s="205"/>
      <c r="BB68" s="183"/>
      <c r="BC68" s="194"/>
    </row>
    <row r="69" ht="3.75" customHeight="1" thickBot="1"/>
    <row r="70" spans="2:55" ht="19.5" customHeight="1" thickBot="1">
      <c r="B70" s="200" t="s">
        <v>13</v>
      </c>
      <c r="C70" s="201"/>
      <c r="D70" s="226"/>
      <c r="E70" s="227"/>
      <c r="F70" s="227"/>
      <c r="G70" s="227"/>
      <c r="H70" s="227"/>
      <c r="I70" s="228"/>
      <c r="J70" s="229" t="s">
        <v>16</v>
      </c>
      <c r="K70" s="230"/>
      <c r="L70" s="230"/>
      <c r="M70" s="230"/>
      <c r="N70" s="231"/>
      <c r="O70" s="229" t="s">
        <v>65</v>
      </c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1"/>
      <c r="AW70" s="232" t="s">
        <v>20</v>
      </c>
      <c r="AX70" s="230"/>
      <c r="AY70" s="230"/>
      <c r="AZ70" s="230"/>
      <c r="BA70" s="230"/>
      <c r="BB70" s="233"/>
      <c r="BC70" s="234"/>
    </row>
    <row r="71" spans="2:55" ht="18" customHeight="1">
      <c r="B71" s="180">
        <v>16</v>
      </c>
      <c r="C71" s="181"/>
      <c r="D71" s="180"/>
      <c r="E71" s="181"/>
      <c r="F71" s="181"/>
      <c r="G71" s="181"/>
      <c r="H71" s="181"/>
      <c r="I71" s="193"/>
      <c r="J71" s="184">
        <v>0.6034722222222222</v>
      </c>
      <c r="K71" s="185"/>
      <c r="L71" s="185"/>
      <c r="M71" s="185"/>
      <c r="N71" s="186"/>
      <c r="O71" s="195" t="s">
        <v>80</v>
      </c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20" t="s">
        <v>19</v>
      </c>
      <c r="AF71" s="196" t="s">
        <v>81</v>
      </c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206"/>
      <c r="AW71" s="207">
        <v>5</v>
      </c>
      <c r="AX71" s="202"/>
      <c r="AY71" s="202" t="s">
        <v>18</v>
      </c>
      <c r="AZ71" s="202">
        <v>1</v>
      </c>
      <c r="BA71" s="204"/>
      <c r="BB71" s="181"/>
      <c r="BC71" s="193"/>
    </row>
    <row r="72" spans="2:86" ht="12" customHeight="1" thickBot="1">
      <c r="B72" s="182"/>
      <c r="C72" s="183"/>
      <c r="D72" s="182"/>
      <c r="E72" s="183"/>
      <c r="F72" s="183"/>
      <c r="G72" s="183"/>
      <c r="H72" s="183"/>
      <c r="I72" s="194"/>
      <c r="J72" s="187"/>
      <c r="K72" s="188"/>
      <c r="L72" s="188"/>
      <c r="M72" s="188"/>
      <c r="N72" s="189"/>
      <c r="O72" s="197" t="s">
        <v>32</v>
      </c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21"/>
      <c r="AF72" s="198" t="s">
        <v>29</v>
      </c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  <c r="AW72" s="208"/>
      <c r="AX72" s="203"/>
      <c r="AY72" s="203"/>
      <c r="AZ72" s="203"/>
      <c r="BA72" s="205"/>
      <c r="BB72" s="183"/>
      <c r="BC72" s="194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2:86" ht="18.75" customHeight="1" thickBot="1">
      <c r="B73" s="48"/>
      <c r="C73" s="48"/>
      <c r="D73" s="48"/>
      <c r="E73" s="48"/>
      <c r="F73" s="48"/>
      <c r="G73" s="48"/>
      <c r="H73" s="48"/>
      <c r="I73" s="48"/>
      <c r="J73" s="49"/>
      <c r="K73" s="49"/>
      <c r="L73" s="49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2"/>
      <c r="AX73" s="52"/>
      <c r="AY73" s="52"/>
      <c r="AZ73" s="52"/>
      <c r="BA73" s="52"/>
      <c r="BB73" s="48"/>
      <c r="BC73" s="48"/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212" t="s">
        <v>13</v>
      </c>
      <c r="C74" s="213"/>
      <c r="D74" s="218"/>
      <c r="E74" s="219"/>
      <c r="F74" s="219"/>
      <c r="G74" s="219"/>
      <c r="H74" s="219"/>
      <c r="I74" s="220"/>
      <c r="J74" s="190" t="s">
        <v>16</v>
      </c>
      <c r="K74" s="191"/>
      <c r="L74" s="191"/>
      <c r="M74" s="191"/>
      <c r="N74" s="192"/>
      <c r="O74" s="190" t="s">
        <v>53</v>
      </c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2"/>
      <c r="AW74" s="209" t="s">
        <v>20</v>
      </c>
      <c r="AX74" s="191"/>
      <c r="AY74" s="191"/>
      <c r="AZ74" s="191"/>
      <c r="BA74" s="191"/>
      <c r="BB74" s="210"/>
      <c r="BC74" s="211"/>
    </row>
    <row r="75" spans="2:55" ht="18" customHeight="1">
      <c r="B75" s="180">
        <v>17</v>
      </c>
      <c r="C75" s="181"/>
      <c r="D75" s="180"/>
      <c r="E75" s="181"/>
      <c r="F75" s="181"/>
      <c r="G75" s="181"/>
      <c r="H75" s="181"/>
      <c r="I75" s="193"/>
      <c r="J75" s="184">
        <v>0.6124999999999999</v>
      </c>
      <c r="K75" s="185"/>
      <c r="L75" s="185"/>
      <c r="M75" s="185"/>
      <c r="N75" s="186"/>
      <c r="O75" s="195" t="s">
        <v>82</v>
      </c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20" t="s">
        <v>19</v>
      </c>
      <c r="AF75" s="196" t="str">
        <f>IF(ISBLANK($AZ$63)," ",IF($AW$63&lt;$AZ$63,$O$63,IF($AZ$63&lt;$AW$63,$AF$63)))</f>
        <v>TSV Havelse</v>
      </c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206"/>
      <c r="AW75" s="207">
        <v>5</v>
      </c>
      <c r="AX75" s="202"/>
      <c r="AY75" s="202" t="s">
        <v>18</v>
      </c>
      <c r="AZ75" s="202">
        <v>6</v>
      </c>
      <c r="BA75" s="204"/>
      <c r="BB75" s="181" t="s">
        <v>84</v>
      </c>
      <c r="BC75" s="193"/>
    </row>
    <row r="76" spans="2:55" ht="12" customHeight="1" thickBot="1">
      <c r="B76" s="182"/>
      <c r="C76" s="183"/>
      <c r="D76" s="182"/>
      <c r="E76" s="183"/>
      <c r="F76" s="183"/>
      <c r="G76" s="183"/>
      <c r="H76" s="183"/>
      <c r="I76" s="194"/>
      <c r="J76" s="187"/>
      <c r="K76" s="188"/>
      <c r="L76" s="188"/>
      <c r="M76" s="188"/>
      <c r="N76" s="189"/>
      <c r="O76" s="197" t="s">
        <v>36</v>
      </c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21"/>
      <c r="AF76" s="198" t="s">
        <v>37</v>
      </c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9"/>
      <c r="AW76" s="208"/>
      <c r="AX76" s="203"/>
      <c r="AY76" s="203"/>
      <c r="AZ76" s="203"/>
      <c r="BA76" s="205"/>
      <c r="BB76" s="183"/>
      <c r="BC76" s="194"/>
    </row>
    <row r="77" ht="3.75" customHeight="1" thickBot="1"/>
    <row r="78" spans="2:55" ht="19.5" customHeight="1" thickBot="1">
      <c r="B78" s="212" t="s">
        <v>13</v>
      </c>
      <c r="C78" s="213"/>
      <c r="D78" s="218"/>
      <c r="E78" s="219"/>
      <c r="F78" s="219"/>
      <c r="G78" s="219"/>
      <c r="H78" s="219"/>
      <c r="I78" s="220"/>
      <c r="J78" s="190" t="s">
        <v>16</v>
      </c>
      <c r="K78" s="191"/>
      <c r="L78" s="191"/>
      <c r="M78" s="191"/>
      <c r="N78" s="192"/>
      <c r="O78" s="190" t="s">
        <v>51</v>
      </c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2"/>
      <c r="AW78" s="209" t="s">
        <v>20</v>
      </c>
      <c r="AX78" s="191"/>
      <c r="AY78" s="191"/>
      <c r="AZ78" s="191"/>
      <c r="BA78" s="191"/>
      <c r="BB78" s="210"/>
      <c r="BC78" s="211"/>
    </row>
    <row r="79" spans="2:55" ht="18" customHeight="1">
      <c r="B79" s="180">
        <v>18</v>
      </c>
      <c r="C79" s="181"/>
      <c r="D79" s="180"/>
      <c r="E79" s="181"/>
      <c r="F79" s="181"/>
      <c r="G79" s="181"/>
      <c r="H79" s="181"/>
      <c r="I79" s="193"/>
      <c r="J79" s="184">
        <v>0.6215277777777778</v>
      </c>
      <c r="K79" s="185"/>
      <c r="L79" s="185"/>
      <c r="M79" s="185"/>
      <c r="N79" s="186"/>
      <c r="O79" s="195" t="s">
        <v>74</v>
      </c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20" t="s">
        <v>19</v>
      </c>
      <c r="AF79" s="196" t="str">
        <f>IF(ISBLANK($AZ$63)," ",IF($AW$63&gt;$AZ$63,$O$63,IF($AZ$63&gt;$AW$63,$AF$63)))</f>
        <v>HSC Hannover</v>
      </c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206"/>
      <c r="AW79" s="207">
        <v>3</v>
      </c>
      <c r="AX79" s="202"/>
      <c r="AY79" s="202" t="s">
        <v>18</v>
      </c>
      <c r="AZ79" s="202">
        <v>0</v>
      </c>
      <c r="BA79" s="204"/>
      <c r="BB79" s="181"/>
      <c r="BC79" s="193"/>
    </row>
    <row r="80" spans="2:86" ht="12" customHeight="1" thickBot="1">
      <c r="B80" s="182"/>
      <c r="C80" s="183"/>
      <c r="D80" s="182"/>
      <c r="E80" s="183"/>
      <c r="F80" s="183"/>
      <c r="G80" s="183"/>
      <c r="H80" s="183"/>
      <c r="I80" s="194"/>
      <c r="J80" s="187"/>
      <c r="K80" s="188"/>
      <c r="L80" s="188"/>
      <c r="M80" s="188"/>
      <c r="N80" s="189"/>
      <c r="O80" s="197" t="s">
        <v>38</v>
      </c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21"/>
      <c r="AF80" s="198" t="s">
        <v>39</v>
      </c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9"/>
      <c r="AW80" s="208"/>
      <c r="AX80" s="203"/>
      <c r="AY80" s="203"/>
      <c r="AZ80" s="203"/>
      <c r="BA80" s="205"/>
      <c r="BB80" s="183"/>
      <c r="BC80" s="194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 thickBo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2:55" ht="19.5" customHeight="1" thickBot="1">
      <c r="B82" s="212" t="s">
        <v>13</v>
      </c>
      <c r="C82" s="213"/>
      <c r="D82" s="218"/>
      <c r="E82" s="219"/>
      <c r="F82" s="219"/>
      <c r="G82" s="219"/>
      <c r="H82" s="219"/>
      <c r="I82" s="220"/>
      <c r="J82" s="190" t="s">
        <v>16</v>
      </c>
      <c r="K82" s="191"/>
      <c r="L82" s="191"/>
      <c r="M82" s="191"/>
      <c r="N82" s="192"/>
      <c r="O82" s="190" t="s">
        <v>52</v>
      </c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2"/>
      <c r="AW82" s="209" t="s">
        <v>20</v>
      </c>
      <c r="AX82" s="191"/>
      <c r="AY82" s="191"/>
      <c r="AZ82" s="191"/>
      <c r="BA82" s="191"/>
      <c r="BB82" s="210"/>
      <c r="BC82" s="211"/>
    </row>
    <row r="83" spans="2:55" ht="18" customHeight="1">
      <c r="B83" s="180">
        <v>19</v>
      </c>
      <c r="C83" s="181"/>
      <c r="D83" s="180"/>
      <c r="E83" s="181"/>
      <c r="F83" s="181"/>
      <c r="G83" s="181"/>
      <c r="H83" s="181"/>
      <c r="I83" s="193"/>
      <c r="J83" s="184">
        <v>0.6305555555555555</v>
      </c>
      <c r="K83" s="185"/>
      <c r="L83" s="185"/>
      <c r="M83" s="185"/>
      <c r="N83" s="186"/>
      <c r="O83" s="195" t="s">
        <v>83</v>
      </c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20" t="s">
        <v>19</v>
      </c>
      <c r="AF83" s="196" t="str">
        <f>IF(ISBLANK($AZ$71)," ",IF($AW$71&lt;$AZ$71,$O$71,IF($AZ$71&lt;$AW$71,$AF$71)))</f>
        <v>MTV Treubund U 17</v>
      </c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206"/>
      <c r="AW83" s="207">
        <v>2</v>
      </c>
      <c r="AX83" s="202"/>
      <c r="AY83" s="202" t="s">
        <v>18</v>
      </c>
      <c r="AZ83" s="202">
        <v>3</v>
      </c>
      <c r="BA83" s="204"/>
      <c r="BB83" s="181"/>
      <c r="BC83" s="193"/>
    </row>
    <row r="84" spans="2:55" ht="12" customHeight="1" thickBot="1">
      <c r="B84" s="182"/>
      <c r="C84" s="183"/>
      <c r="D84" s="182"/>
      <c r="E84" s="183"/>
      <c r="F84" s="183"/>
      <c r="G84" s="183"/>
      <c r="H84" s="183"/>
      <c r="I84" s="194"/>
      <c r="J84" s="187"/>
      <c r="K84" s="188"/>
      <c r="L84" s="188"/>
      <c r="M84" s="188"/>
      <c r="N84" s="189"/>
      <c r="O84" s="197" t="s">
        <v>45</v>
      </c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21"/>
      <c r="AF84" s="198" t="s">
        <v>46</v>
      </c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9"/>
      <c r="AW84" s="208"/>
      <c r="AX84" s="203"/>
      <c r="AY84" s="203"/>
      <c r="AZ84" s="203"/>
      <c r="BA84" s="205"/>
      <c r="BB84" s="183"/>
      <c r="BC84" s="194"/>
    </row>
    <row r="85" ht="3.75" customHeight="1" thickBot="1"/>
    <row r="86" spans="2:55" ht="19.5" customHeight="1" thickBot="1">
      <c r="B86" s="212" t="s">
        <v>13</v>
      </c>
      <c r="C86" s="213"/>
      <c r="D86" s="218"/>
      <c r="E86" s="219"/>
      <c r="F86" s="219"/>
      <c r="G86" s="219"/>
      <c r="H86" s="219"/>
      <c r="I86" s="220"/>
      <c r="J86" s="190" t="s">
        <v>16</v>
      </c>
      <c r="K86" s="191"/>
      <c r="L86" s="191"/>
      <c r="M86" s="191"/>
      <c r="N86" s="192"/>
      <c r="O86" s="190" t="s">
        <v>50</v>
      </c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2"/>
      <c r="AW86" s="209" t="s">
        <v>20</v>
      </c>
      <c r="AX86" s="191"/>
      <c r="AY86" s="191"/>
      <c r="AZ86" s="191"/>
      <c r="BA86" s="191"/>
      <c r="BB86" s="210"/>
      <c r="BC86" s="211"/>
    </row>
    <row r="87" spans="2:55" ht="18" customHeight="1">
      <c r="B87" s="180">
        <v>20</v>
      </c>
      <c r="C87" s="181"/>
      <c r="D87" s="180"/>
      <c r="E87" s="181"/>
      <c r="F87" s="181"/>
      <c r="G87" s="181"/>
      <c r="H87" s="181"/>
      <c r="I87" s="193"/>
      <c r="J87" s="184">
        <v>0.6395833333333333</v>
      </c>
      <c r="K87" s="185"/>
      <c r="L87" s="185"/>
      <c r="M87" s="185"/>
      <c r="N87" s="186"/>
      <c r="O87" s="195" t="str">
        <f>IF(ISBLANK($AZ$67)," ",IF($AW$67&gt;$AZ$67,$O$67,IF($AZ$67&gt;$AW$67,$AF$67)))</f>
        <v>JFV Ahlerstedt/O/H</v>
      </c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20" t="s">
        <v>19</v>
      </c>
      <c r="AF87" s="196" t="str">
        <f>IF(ISBLANK($AZ$71)," ",IF($AW$71&gt;$AZ$71,$O$71,IF($AZ$71&gt;$AW$71,$AF$71)))</f>
        <v>Niendorfer TSV</v>
      </c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206"/>
      <c r="AW87" s="207">
        <v>2</v>
      </c>
      <c r="AX87" s="202"/>
      <c r="AY87" s="202" t="s">
        <v>18</v>
      </c>
      <c r="AZ87" s="202">
        <v>1</v>
      </c>
      <c r="BA87" s="204"/>
      <c r="BB87" s="181"/>
      <c r="BC87" s="193"/>
    </row>
    <row r="88" spans="2:86" ht="12" customHeight="1" thickBot="1">
      <c r="B88" s="182"/>
      <c r="C88" s="183"/>
      <c r="D88" s="182"/>
      <c r="E88" s="183"/>
      <c r="F88" s="183"/>
      <c r="G88" s="183"/>
      <c r="H88" s="183"/>
      <c r="I88" s="194"/>
      <c r="J88" s="187"/>
      <c r="K88" s="188"/>
      <c r="L88" s="188"/>
      <c r="M88" s="188"/>
      <c r="N88" s="189"/>
      <c r="O88" s="197" t="s">
        <v>47</v>
      </c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21"/>
      <c r="AF88" s="198" t="s">
        <v>48</v>
      </c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9"/>
      <c r="AW88" s="208"/>
      <c r="AX88" s="203"/>
      <c r="AY88" s="203"/>
      <c r="AZ88" s="203"/>
      <c r="BA88" s="205"/>
      <c r="BB88" s="183"/>
      <c r="BC88" s="194"/>
      <c r="BZ88" s="53"/>
      <c r="CA88" s="53"/>
      <c r="CB88" s="53"/>
      <c r="CC88" s="80"/>
      <c r="CD88" s="80"/>
      <c r="CE88" s="80"/>
      <c r="CF88" s="80"/>
      <c r="CG88" s="80"/>
      <c r="CH88" s="80"/>
    </row>
    <row r="89" spans="78:86" ht="3.75" customHeight="1">
      <c r="BZ89" s="53"/>
      <c r="CA89" s="53"/>
      <c r="CB89" s="53"/>
      <c r="CC89" s="80"/>
      <c r="CD89" s="80"/>
      <c r="CE89" s="80"/>
      <c r="CF89" s="80"/>
      <c r="CG89" s="80"/>
      <c r="CH89" s="80"/>
    </row>
    <row r="90" spans="57:73" ht="12.75">
      <c r="BE90" s="47"/>
      <c r="BF90" s="38"/>
      <c r="BG90" s="38"/>
      <c r="BH90" s="38"/>
      <c r="BI90" s="38"/>
      <c r="BJ90" s="38"/>
      <c r="BK90" s="38"/>
      <c r="BL90" s="38"/>
      <c r="BM90" s="55"/>
      <c r="BN90" s="55"/>
      <c r="BO90" s="55"/>
      <c r="BP90" s="55"/>
      <c r="BQ90" s="55"/>
      <c r="BR90" s="55"/>
      <c r="BS90" s="55"/>
      <c r="BT90" s="55"/>
      <c r="BU90" s="55"/>
    </row>
    <row r="91" spans="2:73" ht="12.75">
      <c r="B91" s="1" t="s">
        <v>35</v>
      </c>
      <c r="BE91" s="47"/>
      <c r="BF91" s="38"/>
      <c r="BG91" s="38"/>
      <c r="BH91" s="38"/>
      <c r="BI91" s="38"/>
      <c r="BJ91" s="38"/>
      <c r="BK91" s="38"/>
      <c r="BL91" s="38"/>
      <c r="BM91" s="55"/>
      <c r="BN91" s="55"/>
      <c r="BO91" s="55"/>
      <c r="BP91" s="55"/>
      <c r="BQ91" s="55"/>
      <c r="BR91" s="55"/>
      <c r="BS91" s="55"/>
      <c r="BT91" s="55"/>
      <c r="BU91" s="55"/>
    </row>
    <row r="92" ht="13.5" thickBot="1"/>
    <row r="93" spans="9:48" ht="24" customHeight="1">
      <c r="I93" s="223" t="s">
        <v>54</v>
      </c>
      <c r="J93" s="224"/>
      <c r="K93" s="224"/>
      <c r="L93" s="22"/>
      <c r="M93" s="221" t="str">
        <f>IF(ISBLANK($AZ$87)," ",IF($AW$87&gt;$AZ$87,$O$87,IF($AZ$87&gt;$AW$87,$AF$87)))</f>
        <v>JFV Ahlerstedt/O/H</v>
      </c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2"/>
    </row>
    <row r="94" spans="9:48" ht="24" customHeight="1">
      <c r="I94" s="214" t="s">
        <v>55</v>
      </c>
      <c r="J94" s="215"/>
      <c r="K94" s="215"/>
      <c r="L94" s="24"/>
      <c r="M94" s="216" t="str">
        <f>IF(ISBLANK($AZ$87)," ",IF($AW$87&lt;$AZ$87,$O$87,IF($AZ$87&lt;$AW$87,$AF$87)))</f>
        <v>Niendorfer TSV</v>
      </c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7"/>
    </row>
    <row r="95" spans="9:48" ht="24" customHeight="1">
      <c r="I95" s="214" t="s">
        <v>56</v>
      </c>
      <c r="J95" s="215"/>
      <c r="K95" s="215"/>
      <c r="L95" s="23"/>
      <c r="M95" s="216" t="str">
        <f>IF(ISBLANK($AZ$83)," ",IF($AW$83&gt;$AZ$83,$O$83,IF($AZ$83&gt;$AW$83,$AF$83)))</f>
        <v>MTV Treubund U 17</v>
      </c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7"/>
    </row>
    <row r="96" spans="9:48" ht="24" customHeight="1">
      <c r="I96" s="214" t="s">
        <v>57</v>
      </c>
      <c r="J96" s="215"/>
      <c r="K96" s="215"/>
      <c r="L96" s="24"/>
      <c r="M96" s="216" t="str">
        <f>IF(ISBLANK($AZ$83)," ",IF($AW$83&lt;$AZ$83,$O$83,IF($AZ$83&lt;$AW$83,$AF$83)))</f>
        <v>MTV Treubund U 16</v>
      </c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7"/>
    </row>
    <row r="97" spans="9:102" ht="24" customHeight="1">
      <c r="I97" s="214" t="s">
        <v>58</v>
      </c>
      <c r="J97" s="215"/>
      <c r="K97" s="215"/>
      <c r="L97" s="24"/>
      <c r="M97" s="216" t="str">
        <f>IF(ISBLANK($AZ$79)," ",IF($AW$79&gt;$AZ$79,$O$79,IF($AZ$79&gt;$AW$79,$AF$79)))</f>
        <v>FC Mecklenburg Schwerin</v>
      </c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7"/>
      <c r="BE97" s="47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</row>
    <row r="98" spans="9:102" ht="24" customHeight="1">
      <c r="I98" s="214" t="s">
        <v>59</v>
      </c>
      <c r="J98" s="215"/>
      <c r="K98" s="215"/>
      <c r="L98" s="24"/>
      <c r="M98" s="216" t="str">
        <f>IF(ISBLANK($AZ$79)," ",IF($AW$79&lt;$AZ$79,$O$79,IF($AZ$79&lt;$AW$79,$AF$79)))</f>
        <v>HSC Hannover</v>
      </c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7"/>
      <c r="BE98" s="4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</row>
    <row r="99" spans="9:48" ht="24" customHeight="1">
      <c r="I99" s="214" t="s">
        <v>60</v>
      </c>
      <c r="J99" s="215"/>
      <c r="K99" s="215"/>
      <c r="L99" s="24"/>
      <c r="M99" s="216" t="str">
        <f>IF(ISBLANK($AZ$75)," ",IF($AW$75&gt;$AZ$75,$O$75,IF($AZ$75&gt;$AW$75,$AF$75)))</f>
        <v>TSV Havelse</v>
      </c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7"/>
    </row>
    <row r="100" spans="9:48" ht="24" customHeight="1" thickBot="1">
      <c r="I100" s="235" t="s">
        <v>61</v>
      </c>
      <c r="J100" s="236"/>
      <c r="K100" s="236"/>
      <c r="L100" s="25"/>
      <c r="M100" s="237" t="str">
        <f>IF(ISBLANK($AZ$75)," ",IF($AW$75&lt;$AZ$75,$O$75,IF($AZ$75&lt;$AW$75,$AF$75)))</f>
        <v>VFL Lüneburg</v>
      </c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8"/>
    </row>
  </sheetData>
  <sheetProtection/>
  <mergeCells count="375">
    <mergeCell ref="I100:K100"/>
    <mergeCell ref="M100:AV100"/>
    <mergeCell ref="I98:K98"/>
    <mergeCell ref="M98:AV98"/>
    <mergeCell ref="I99:K99"/>
    <mergeCell ref="M99:AV99"/>
    <mergeCell ref="BB79:BC80"/>
    <mergeCell ref="O80:AD80"/>
    <mergeCell ref="AF80:AV80"/>
    <mergeCell ref="I97:K97"/>
    <mergeCell ref="M97:AV97"/>
    <mergeCell ref="AF79:AV79"/>
    <mergeCell ref="AW79:AX80"/>
    <mergeCell ref="AY79:AY80"/>
    <mergeCell ref="AZ79:BA80"/>
    <mergeCell ref="I94:K94"/>
    <mergeCell ref="B79:C80"/>
    <mergeCell ref="D79:I80"/>
    <mergeCell ref="J79:N80"/>
    <mergeCell ref="O79:AD79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O72:AD72"/>
    <mergeCell ref="AF72:AV72"/>
    <mergeCell ref="B74:C74"/>
    <mergeCell ref="D74:I74"/>
    <mergeCell ref="J74:N74"/>
    <mergeCell ref="O74:AV74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D70:I70"/>
    <mergeCell ref="J70:N70"/>
    <mergeCell ref="O70:AV70"/>
    <mergeCell ref="AW70:BA70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AW63:AX64"/>
    <mergeCell ref="AY63:AY64"/>
    <mergeCell ref="AZ63:BA64"/>
    <mergeCell ref="A2:AP3"/>
    <mergeCell ref="B66:C66"/>
    <mergeCell ref="D66:I66"/>
    <mergeCell ref="J66:N66"/>
    <mergeCell ref="O66:AV66"/>
    <mergeCell ref="AW66:BA66"/>
    <mergeCell ref="H55:L55"/>
    <mergeCell ref="U55:V55"/>
    <mergeCell ref="X55:AB55"/>
    <mergeCell ref="AL55:AP55"/>
    <mergeCell ref="BB59:BC60"/>
    <mergeCell ref="O60:AD60"/>
    <mergeCell ref="AF60:AV60"/>
    <mergeCell ref="AW62:BA62"/>
    <mergeCell ref="BB62:BC62"/>
    <mergeCell ref="BB63:BC64"/>
    <mergeCell ref="O64:AD64"/>
    <mergeCell ref="AF64:AV64"/>
    <mergeCell ref="AF63:AV63"/>
    <mergeCell ref="AF59:AV59"/>
    <mergeCell ref="B62:C62"/>
    <mergeCell ref="D62:I62"/>
    <mergeCell ref="J62:N62"/>
    <mergeCell ref="O62:AV62"/>
    <mergeCell ref="AW58:BA58"/>
    <mergeCell ref="BB58:BC58"/>
    <mergeCell ref="B59:C60"/>
    <mergeCell ref="D59:I60"/>
    <mergeCell ref="J59:N60"/>
    <mergeCell ref="O59:AD59"/>
    <mergeCell ref="AW59:AX60"/>
    <mergeCell ref="AY59:AY60"/>
    <mergeCell ref="AZ59:BA60"/>
    <mergeCell ref="B58:C58"/>
    <mergeCell ref="D58:I58"/>
    <mergeCell ref="J58:N58"/>
    <mergeCell ref="O58:AV58"/>
    <mergeCell ref="I93:K93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I96:K96"/>
    <mergeCell ref="M94:AV94"/>
    <mergeCell ref="D82:I82"/>
    <mergeCell ref="D83:I84"/>
    <mergeCell ref="D86:I86"/>
    <mergeCell ref="D87:I88"/>
    <mergeCell ref="M95:AV95"/>
    <mergeCell ref="M96:AV96"/>
    <mergeCell ref="M93:AV93"/>
    <mergeCell ref="I95:K95"/>
    <mergeCell ref="AW82:BA82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AY83:AY84"/>
    <mergeCell ref="AZ83:BA84"/>
    <mergeCell ref="AZ87:BA88"/>
    <mergeCell ref="O84:AD84"/>
    <mergeCell ref="AF84:AV84"/>
    <mergeCell ref="O83:AD83"/>
    <mergeCell ref="AF83:AV83"/>
    <mergeCell ref="AW83:AX84"/>
    <mergeCell ref="B83:C84"/>
    <mergeCell ref="J83:N84"/>
    <mergeCell ref="O82:AV82"/>
    <mergeCell ref="B63:C64"/>
    <mergeCell ref="D63:I64"/>
    <mergeCell ref="J63:N64"/>
    <mergeCell ref="O63:AD63"/>
    <mergeCell ref="O68:AD68"/>
    <mergeCell ref="AF68:AV68"/>
    <mergeCell ref="B70:C7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J31:N31"/>
    <mergeCell ref="O31:AD31"/>
    <mergeCell ref="D33:F33"/>
    <mergeCell ref="G33:I33"/>
    <mergeCell ref="J33:N33"/>
    <mergeCell ref="O33:AD33"/>
    <mergeCell ref="J32:N32"/>
    <mergeCell ref="O32:AD32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AP49:AR49"/>
    <mergeCell ref="AE49:AG49"/>
    <mergeCell ref="AN49:AO49"/>
    <mergeCell ref="AH48:AJ48"/>
    <mergeCell ref="AK49:AL49"/>
    <mergeCell ref="AE48:AG48"/>
    <mergeCell ref="AK48:AL48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P46:AR46"/>
    <mergeCell ref="E45:AD45"/>
    <mergeCell ref="AE45:AG45"/>
    <mergeCell ref="AP45:AR45"/>
    <mergeCell ref="G46:AD46"/>
    <mergeCell ref="AK46:AL46"/>
    <mergeCell ref="AN46:AO46"/>
    <mergeCell ref="AE46:AG46"/>
    <mergeCell ref="E46:F46"/>
    <mergeCell ref="AH46:AJ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rechten</cp:lastModifiedBy>
  <cp:lastPrinted>2014-12-13T15:35:47Z</cp:lastPrinted>
  <dcterms:created xsi:type="dcterms:W3CDTF">2002-02-21T07:48:38Z</dcterms:created>
  <dcterms:modified xsi:type="dcterms:W3CDTF">2016-01-02T14:47:19Z</dcterms:modified>
  <cp:category/>
  <cp:version/>
  <cp:contentType/>
  <cp:contentStatus/>
</cp:coreProperties>
</file>